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27795" windowHeight="1149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 iterateDelta="1E-4"/>
</workbook>
</file>

<file path=xl/calcChain.xml><?xml version="1.0" encoding="utf-8"?>
<calcChain xmlns="http://schemas.openxmlformats.org/spreadsheetml/2006/main">
  <c r="F40" i="1" l="1"/>
  <c r="F39" i="1"/>
  <c r="F38" i="1"/>
  <c r="F41" i="1" s="1"/>
  <c r="F37" i="1"/>
  <c r="F36" i="1"/>
  <c r="D33" i="1"/>
  <c r="D32" i="1"/>
  <c r="D31" i="1"/>
  <c r="D30" i="1"/>
  <c r="D29" i="1"/>
  <c r="D28" i="1"/>
  <c r="D27" i="1"/>
  <c r="D41" i="1" s="1"/>
  <c r="F21" i="1"/>
  <c r="D20" i="1"/>
  <c r="F19" i="1"/>
  <c r="D19" i="1"/>
  <c r="F18" i="1"/>
  <c r="D18" i="1"/>
  <c r="F17" i="1"/>
  <c r="D17" i="1"/>
  <c r="F16" i="1"/>
  <c r="D16" i="1"/>
  <c r="F15" i="1"/>
  <c r="D15" i="1"/>
  <c r="D22" i="1" s="1"/>
  <c r="F54" i="1" s="1"/>
  <c r="F14" i="1"/>
  <c r="F22" i="1" s="1"/>
  <c r="D14" i="1"/>
  <c r="D48" i="1" l="1"/>
  <c r="F52" i="1"/>
  <c r="F57" i="1" s="1"/>
  <c r="F48" i="1"/>
</calcChain>
</file>

<file path=xl/sharedStrings.xml><?xml version="1.0" encoding="utf-8"?>
<sst xmlns="http://schemas.openxmlformats.org/spreadsheetml/2006/main" count="38" uniqueCount="34">
  <si>
    <t>PRESUPUESTO   2022</t>
  </si>
  <si>
    <t xml:space="preserve">      La Comision Honoraria Administradora del Seguro de Salud para los Funcionarios de OSE autoriza los egresos para el ejercicio 2022, asi como se proyectan los recursos necesarios para su financiación.</t>
  </si>
  <si>
    <r>
      <t>Autorízanse los siguientes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gastos para el ejercicio del 1/1/2022 al 31/12/2022:</t>
    </r>
  </si>
  <si>
    <t>S SALUD</t>
  </si>
  <si>
    <t>CRPS</t>
  </si>
  <si>
    <t>Retribuciones al personal.</t>
  </si>
  <si>
    <t>Leyes Sociales</t>
  </si>
  <si>
    <t>Transferencias.</t>
  </si>
  <si>
    <t>Gastos de Administracion y Ventas</t>
  </si>
  <si>
    <t>Materiales y suministros</t>
  </si>
  <si>
    <t>Equipos, muebles y otros.</t>
  </si>
  <si>
    <t>Coberturas adicionales de Salud, y otros gastos extraord.</t>
  </si>
  <si>
    <t>Inversiones en Centro Recreativo Paso Severino</t>
  </si>
  <si>
    <t>Los gastos autorizados se financiarán con los siguientes ingresos:</t>
  </si>
  <si>
    <t xml:space="preserve">               SEGURO DE SALUD</t>
  </si>
  <si>
    <t>Aportes de OSE:</t>
  </si>
  <si>
    <t xml:space="preserve"> Legal 0,625%</t>
  </si>
  <si>
    <t xml:space="preserve"> Otros aportes OSE</t>
  </si>
  <si>
    <t>Retenciones a funcionarios</t>
  </si>
  <si>
    <t>Retenciones a funcionarios de CHASSFOSE</t>
  </si>
  <si>
    <t>Retenciones a jubilados</t>
  </si>
  <si>
    <t>Bonificaciones obtenidas</t>
  </si>
  <si>
    <t>Ingresos financieros y otros ingresos</t>
  </si>
  <si>
    <t xml:space="preserve">               PASO SEVERINO</t>
  </si>
  <si>
    <t>Cuotas socios</t>
  </si>
  <si>
    <t>Ingresos al Parque</t>
  </si>
  <si>
    <t>Parrilleros</t>
  </si>
  <si>
    <t>Alojamientos</t>
  </si>
  <si>
    <t>Alquileres recibidos y otros</t>
  </si>
  <si>
    <t>Cobertura del deficit</t>
  </si>
  <si>
    <t xml:space="preserve">Deficit (-) /superavit (+)    </t>
  </si>
  <si>
    <t xml:space="preserve">TOTAL INGRESOS   </t>
  </si>
  <si>
    <t xml:space="preserve">TOTAL EGRESOS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</si>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</sst>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_ [$$-2C0A]\ * #,##0_ ;_ [$$-2C0A]\ * \-#,##0_ ;_ [$$-2C0A]\ * &quot;-&quot;_ ;_ @_ "/>
    <numFmt numFmtId="166" formatCode="_ [$$-2C0A]\ * #,##0.00_ ;_ [$$-2C0A]\ * \-#,##0.00_ ;_ [$$-2C0A]\ * &quot;-&quot;_ ;_ @_ "/>
  </numFmts>
  <fonts count="8" x14ac:knownFonts="1">
    <font>
      <sz val="11"/>
      <color theme="1"/>
      <name val="Calibri"/>
      <family val="2"/>
      <scheme val="minor"/>
    </font>
    <font>
      <b/>
      <sz val="18"/>
      <name val="Garamond"/>
      <family val="1"/>
    </font>
    <font>
      <sz val="8"/>
      <name val="Arial"/>
      <family val="2"/>
    </font>
    <font>
      <sz val="2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5" fillId="0" borderId="4" xfId="0" applyFont="1" applyBorder="1"/>
    <xf numFmtId="164" fontId="0" fillId="0" borderId="4" xfId="0" applyNumberForma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4" fillId="0" borderId="0" xfId="0" applyNumberFormat="1" applyFont="1" applyFill="1"/>
    <xf numFmtId="3" fontId="0" fillId="0" borderId="0" xfId="0" applyNumberFormat="1"/>
    <xf numFmtId="165" fontId="0" fillId="0" borderId="0" xfId="0" applyNumberFormat="1" applyFill="1"/>
    <xf numFmtId="3" fontId="0" fillId="0" borderId="0" xfId="0" applyNumberFormat="1" applyFill="1"/>
    <xf numFmtId="0" fontId="4" fillId="0" borderId="0" xfId="0" applyFont="1" applyBorder="1"/>
    <xf numFmtId="165" fontId="0" fillId="0" borderId="0" xfId="0" applyNumberFormat="1" applyFill="1" applyBorder="1"/>
    <xf numFmtId="0" fontId="0" fillId="0" borderId="0" xfId="0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165" fontId="4" fillId="3" borderId="0" xfId="0" applyNumberFormat="1" applyFont="1" applyFill="1" applyBorder="1"/>
    <xf numFmtId="0" fontId="0" fillId="0" borderId="0" xfId="0" applyFont="1" applyFill="1" applyBorder="1"/>
    <xf numFmtId="165" fontId="4" fillId="3" borderId="4" xfId="0" applyNumberFormat="1" applyFont="1" applyFill="1" applyBorder="1"/>
    <xf numFmtId="165" fontId="4" fillId="0" borderId="4" xfId="0" applyNumberFormat="1" applyFont="1" applyFill="1" applyBorder="1"/>
    <xf numFmtId="165" fontId="4" fillId="0" borderId="5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0" fontId="0" fillId="0" borderId="4" xfId="0" applyFill="1" applyBorder="1"/>
    <xf numFmtId="164" fontId="0" fillId="0" borderId="4" xfId="0" applyNumberFormat="1" applyFill="1" applyBorder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4" xfId="0" applyFill="1" applyBorder="1"/>
    <xf numFmtId="165" fontId="0" fillId="0" borderId="4" xfId="0" applyNumberFormat="1" applyFill="1" applyBorder="1"/>
    <xf numFmtId="165" fontId="0" fillId="0" borderId="5" xfId="0" applyNumberFormat="1" applyFill="1" applyBorder="1"/>
    <xf numFmtId="0" fontId="0" fillId="0" borderId="0" xfId="0" applyAlignment="1">
      <alignment horizontal="right"/>
    </xf>
    <xf numFmtId="165" fontId="0" fillId="0" borderId="0" xfId="0" applyNumberFormat="1" applyBorder="1"/>
    <xf numFmtId="0" fontId="4" fillId="0" borderId="0" xfId="0" applyFont="1" applyAlignment="1">
      <alignment horizontal="right"/>
    </xf>
    <xf numFmtId="166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6" fillId="0" borderId="5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5" fontId="7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43132</xdr:colOff>
      <xdr:row>0</xdr:row>
      <xdr:rowOff>77638</xdr:rowOff>
    </xdr:from>
    <xdr:to>
      <xdr:col>2</xdr:col>
      <xdr:colOff>1054220</xdr:colOff>
      <xdr:row>3</xdr:row>
      <xdr:rowOff>34506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2" y="77638"/>
          <a:ext cx="3716188" cy="5759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pto 2022"/>
      <sheetName val="Ingresos S.Salud"/>
      <sheetName val="Gastos S Salud"/>
      <sheetName val="Ingresos CRPS"/>
      <sheetName val="Gastos CRPS"/>
      <sheetName val="Otros gtos-inversiones"/>
      <sheetName val="Retribuciones"/>
      <sheetName val="Hoja1"/>
    </sheetNames>
    <sheetDataSet>
      <sheetData sheetId="0"/>
      <sheetData sheetId="1">
        <row r="11">
          <cell r="I11">
            <v>28860808.602400001</v>
          </cell>
        </row>
        <row r="12">
          <cell r="I12">
            <v>645152.22000000009</v>
          </cell>
        </row>
        <row r="13">
          <cell r="I13">
            <v>4602789.04</v>
          </cell>
        </row>
        <row r="15">
          <cell r="I15">
            <v>4654500</v>
          </cell>
        </row>
        <row r="25">
          <cell r="I25">
            <v>21748383.846600007</v>
          </cell>
        </row>
        <row r="28">
          <cell r="I28">
            <v>24018688.821099997</v>
          </cell>
        </row>
        <row r="31">
          <cell r="I31">
            <v>186494.62279999998</v>
          </cell>
        </row>
        <row r="35">
          <cell r="I35">
            <v>421939.34880000004</v>
          </cell>
        </row>
        <row r="43">
          <cell r="I43">
            <v>18337190.464129843</v>
          </cell>
        </row>
        <row r="46">
          <cell r="I46">
            <v>131.83469999999713</v>
          </cell>
        </row>
      </sheetData>
      <sheetData sheetId="2">
        <row r="37">
          <cell r="J37">
            <v>90926158.738700032</v>
          </cell>
        </row>
        <row r="45">
          <cell r="J45">
            <v>231521.45329999999</v>
          </cell>
        </row>
      </sheetData>
      <sheetData sheetId="3">
        <row r="10">
          <cell r="K10">
            <v>4755186.4545894172</v>
          </cell>
        </row>
        <row r="11">
          <cell r="K11">
            <v>4144709.7885000007</v>
          </cell>
        </row>
        <row r="12">
          <cell r="K12">
            <v>425738.81180000002</v>
          </cell>
        </row>
        <row r="14">
          <cell r="K14">
            <v>7560102.2483999999</v>
          </cell>
        </row>
        <row r="17">
          <cell r="K17">
            <v>208863.36870000002</v>
          </cell>
        </row>
      </sheetData>
      <sheetData sheetId="4">
        <row r="30">
          <cell r="M30">
            <v>8327610.6055000015</v>
          </cell>
        </row>
        <row r="37">
          <cell r="M37">
            <v>212180.45430000004</v>
          </cell>
        </row>
      </sheetData>
      <sheetData sheetId="5">
        <row r="15">
          <cell r="F15">
            <v>664400</v>
          </cell>
          <cell r="G15">
            <v>797820</v>
          </cell>
        </row>
        <row r="25">
          <cell r="H25">
            <v>1985718.8</v>
          </cell>
        </row>
        <row r="35">
          <cell r="H35">
            <v>723611</v>
          </cell>
        </row>
      </sheetData>
      <sheetData sheetId="6">
        <row r="85">
          <cell r="O85">
            <v>1240237.4991521253</v>
          </cell>
        </row>
        <row r="86">
          <cell r="O86">
            <v>809808.64830343914</v>
          </cell>
        </row>
        <row r="88">
          <cell r="C88">
            <v>9823663.3596207947</v>
          </cell>
          <cell r="D88">
            <v>6414325.9271559538</v>
          </cell>
        </row>
        <row r="108">
          <cell r="E108">
            <v>552275.19931966427</v>
          </cell>
        </row>
        <row r="110">
          <cell r="N110">
            <v>280093.25318102993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topLeftCell="A7" workbookViewId="0">
      <selection activeCell="A7" sqref="A7:F7"/>
    </sheetView>
  </sheetViews>
  <sheetFormatPr baseColWidth="10" defaultRowHeight="15" x14ac:dyDescent="0.25"/>
  <cols>
    <col min="1" max="1" width="7.28515625" customWidth="1"/>
    <col min="3" max="3" width="37.5703125" customWidth="1"/>
    <col min="4" max="4" width="16.42578125" customWidth="1"/>
    <col min="6" max="6" width="17.7109375" customWidth="1"/>
  </cols>
  <sheetData>
    <row r="2" spans="1:6" ht="23.25" x14ac:dyDescent="0.35">
      <c r="A2" s="1"/>
      <c r="B2" s="2"/>
      <c r="C2" s="2"/>
    </row>
    <row r="3" spans="1:6" x14ac:dyDescent="0.25">
      <c r="A3" s="3"/>
    </row>
    <row r="4" spans="1:6" x14ac:dyDescent="0.25">
      <c r="A4" s="3"/>
    </row>
    <row r="5" spans="1:6" x14ac:dyDescent="0.25">
      <c r="B5" s="3"/>
    </row>
    <row r="6" spans="1:6" x14ac:dyDescent="0.25">
      <c r="B6" s="3"/>
    </row>
    <row r="7" spans="1:6" ht="25.5" x14ac:dyDescent="0.35">
      <c r="A7" s="4" t="s">
        <v>0</v>
      </c>
      <c r="B7" s="5"/>
      <c r="C7" s="5"/>
      <c r="D7" s="5"/>
      <c r="E7" s="5"/>
      <c r="F7" s="6"/>
    </row>
    <row r="9" spans="1:6" ht="44.25" customHeight="1" x14ac:dyDescent="0.25">
      <c r="A9" s="7" t="s">
        <v>1</v>
      </c>
      <c r="B9" s="7"/>
      <c r="C9" s="7"/>
      <c r="D9" s="7"/>
      <c r="E9" s="7"/>
      <c r="F9" s="7"/>
    </row>
    <row r="11" spans="1:6" x14ac:dyDescent="0.25">
      <c r="A11" s="8" t="s">
        <v>2</v>
      </c>
      <c r="D11" s="9"/>
      <c r="E11" s="9"/>
      <c r="F11" s="10"/>
    </row>
    <row r="12" spans="1:6" x14ac:dyDescent="0.25">
      <c r="A12" s="8"/>
      <c r="D12" s="11"/>
      <c r="E12" s="9"/>
      <c r="F12" s="12"/>
    </row>
    <row r="13" spans="1:6" x14ac:dyDescent="0.25">
      <c r="D13" s="13" t="s">
        <v>3</v>
      </c>
      <c r="E13" s="14"/>
      <c r="F13" s="15" t="s">
        <v>4</v>
      </c>
    </row>
    <row r="14" spans="1:6" x14ac:dyDescent="0.25">
      <c r="B14" s="8" t="s">
        <v>5</v>
      </c>
      <c r="D14" s="16">
        <f>+[1]Retribuciones!C88</f>
        <v>9823663.3596207947</v>
      </c>
      <c r="E14" s="17"/>
      <c r="F14" s="16">
        <f>+[1]Retribuciones!D88</f>
        <v>6414325.9271559538</v>
      </c>
    </row>
    <row r="15" spans="1:6" x14ac:dyDescent="0.25">
      <c r="B15" s="8" t="s">
        <v>6</v>
      </c>
      <c r="D15" s="18">
        <f>+[1]Retribuciones!O85</f>
        <v>1240237.4991521253</v>
      </c>
      <c r="E15" s="17"/>
      <c r="F15" s="18">
        <f>+[1]Retribuciones!O86</f>
        <v>809808.64830343914</v>
      </c>
    </row>
    <row r="16" spans="1:6" x14ac:dyDescent="0.25">
      <c r="B16" s="8" t="s">
        <v>7</v>
      </c>
      <c r="D16" s="18">
        <f>+[1]Retribuciones!E108</f>
        <v>552275.19931966427</v>
      </c>
      <c r="E16" s="17"/>
      <c r="F16" s="18">
        <f>+[1]Retribuciones!N110</f>
        <v>280093.25318102993</v>
      </c>
    </row>
    <row r="17" spans="1:6" x14ac:dyDescent="0.25">
      <c r="B17" s="8" t="s">
        <v>8</v>
      </c>
      <c r="D17" s="18">
        <f>+'[1]Gastos S Salud'!J37</f>
        <v>90926158.738700032</v>
      </c>
      <c r="E17" s="19"/>
      <c r="F17" s="18">
        <f>+'[1]Gastos CRPS'!M30</f>
        <v>8327610.6055000015</v>
      </c>
    </row>
    <row r="18" spans="1:6" x14ac:dyDescent="0.25">
      <c r="B18" t="s">
        <v>9</v>
      </c>
      <c r="D18" s="18">
        <f>+'[1]Gastos S Salud'!J45</f>
        <v>231521.45329999999</v>
      </c>
      <c r="E18" s="19"/>
      <c r="F18" s="18">
        <f>+'[1]Gastos CRPS'!M37</f>
        <v>212180.45430000004</v>
      </c>
    </row>
    <row r="19" spans="1:6" x14ac:dyDescent="0.25">
      <c r="B19" s="20" t="s">
        <v>10</v>
      </c>
      <c r="C19" s="2"/>
      <c r="D19" s="21">
        <f>+'[1]Otros gtos-inversiones'!F15</f>
        <v>664400</v>
      </c>
      <c r="E19" s="22"/>
      <c r="F19" s="21">
        <f>+'[1]Otros gtos-inversiones'!G15</f>
        <v>797820</v>
      </c>
    </row>
    <row r="20" spans="1:6" x14ac:dyDescent="0.25">
      <c r="B20" s="23" t="s">
        <v>11</v>
      </c>
      <c r="D20" s="24">
        <f>+'[1]Otros gtos-inversiones'!H25</f>
        <v>1985718.8</v>
      </c>
      <c r="E20" s="19"/>
      <c r="F20" s="25"/>
    </row>
    <row r="21" spans="1:6" x14ac:dyDescent="0.25">
      <c r="B21" s="26" t="s">
        <v>12</v>
      </c>
      <c r="D21" s="27"/>
      <c r="E21" s="22"/>
      <c r="F21" s="28">
        <f>+'[1]Otros gtos-inversiones'!H35</f>
        <v>723611</v>
      </c>
    </row>
    <row r="22" spans="1:6" x14ac:dyDescent="0.25">
      <c r="B22" s="26"/>
      <c r="D22" s="29">
        <f>SUM(D14:D21)</f>
        <v>105423975.05009261</v>
      </c>
      <c r="E22" s="16"/>
      <c r="F22" s="29">
        <f>SUM(F14:F21)</f>
        <v>17565449.888440423</v>
      </c>
    </row>
    <row r="23" spans="1:6" x14ac:dyDescent="0.25">
      <c r="D23" s="30"/>
      <c r="E23" s="30"/>
      <c r="F23" s="30"/>
    </row>
    <row r="24" spans="1:6" x14ac:dyDescent="0.25">
      <c r="A24" s="8" t="s">
        <v>13</v>
      </c>
      <c r="D24" s="30"/>
      <c r="E24" s="30"/>
      <c r="F24" s="31"/>
    </row>
    <row r="25" spans="1:6" x14ac:dyDescent="0.25">
      <c r="D25" s="32"/>
      <c r="E25" s="30"/>
      <c r="F25" s="33"/>
    </row>
    <row r="26" spans="1:6" x14ac:dyDescent="0.25">
      <c r="A26" t="s">
        <v>14</v>
      </c>
      <c r="D26" s="34" t="s">
        <v>3</v>
      </c>
      <c r="E26" s="35"/>
      <c r="F26" s="15" t="s">
        <v>4</v>
      </c>
    </row>
    <row r="27" spans="1:6" x14ac:dyDescent="0.25">
      <c r="B27" t="s">
        <v>15</v>
      </c>
      <c r="C27" s="8" t="s">
        <v>16</v>
      </c>
      <c r="D27" s="18">
        <f>+'[1]Ingresos S.Salud'!I11</f>
        <v>28860808.602400001</v>
      </c>
      <c r="E27" s="30"/>
      <c r="F27" s="36"/>
    </row>
    <row r="28" spans="1:6" x14ac:dyDescent="0.25">
      <c r="C28" s="8" t="s">
        <v>17</v>
      </c>
      <c r="D28" s="18">
        <f>+'[1]Ingresos S.Salud'!I12+'[1]Ingresos S.Salud'!I13+'[1]Ingresos S.Salud'!I15</f>
        <v>9902441.2599999998</v>
      </c>
      <c r="E28" s="30"/>
      <c r="F28" s="36"/>
    </row>
    <row r="29" spans="1:6" x14ac:dyDescent="0.25">
      <c r="B29" t="s">
        <v>18</v>
      </c>
      <c r="D29" s="18">
        <f>+'[1]Ingresos S.Salud'!I25</f>
        <v>21748383.846600007</v>
      </c>
      <c r="E29" s="30"/>
      <c r="F29" s="36"/>
    </row>
    <row r="30" spans="1:6" x14ac:dyDescent="0.25">
      <c r="B30" s="8" t="s">
        <v>19</v>
      </c>
      <c r="D30" s="21">
        <f>+'[1]Ingresos S.Salud'!I31</f>
        <v>186494.62279999998</v>
      </c>
      <c r="E30" s="30"/>
      <c r="F30" s="36"/>
    </row>
    <row r="31" spans="1:6" x14ac:dyDescent="0.25">
      <c r="B31" s="8" t="s">
        <v>20</v>
      </c>
      <c r="D31" s="21">
        <f>+'[1]Ingresos S.Salud'!I28</f>
        <v>24018688.821099997</v>
      </c>
      <c r="E31" s="30"/>
      <c r="F31" s="36"/>
    </row>
    <row r="32" spans="1:6" x14ac:dyDescent="0.25">
      <c r="B32" t="s">
        <v>21</v>
      </c>
      <c r="D32" s="21">
        <f>+'[1]Ingresos S.Salud'!I35</f>
        <v>421939.34880000004</v>
      </c>
      <c r="E32" s="30"/>
      <c r="F32" s="36"/>
    </row>
    <row r="33" spans="1:6" x14ac:dyDescent="0.25">
      <c r="B33" t="s">
        <v>22</v>
      </c>
      <c r="D33" s="21">
        <f>+'[1]Ingresos S.Salud'!I43+'[1]Ingresos S.Salud'!I46</f>
        <v>18337322.298829842</v>
      </c>
      <c r="E33" s="30"/>
      <c r="F33" s="36"/>
    </row>
    <row r="34" spans="1:6" x14ac:dyDescent="0.25">
      <c r="E34" s="37"/>
      <c r="F34" s="30"/>
    </row>
    <row r="35" spans="1:6" x14ac:dyDescent="0.25">
      <c r="A35" t="s">
        <v>23</v>
      </c>
      <c r="D35" s="37"/>
      <c r="E35" s="37"/>
      <c r="F35" s="21"/>
    </row>
    <row r="36" spans="1:6" x14ac:dyDescent="0.25">
      <c r="B36" s="8" t="s">
        <v>24</v>
      </c>
      <c r="D36" s="38"/>
      <c r="E36" s="37"/>
      <c r="F36" s="21">
        <f>+'[1]Ingresos CRPS'!K10</f>
        <v>4755186.4545894172</v>
      </c>
    </row>
    <row r="37" spans="1:6" x14ac:dyDescent="0.25">
      <c r="B37" s="8" t="s">
        <v>25</v>
      </c>
      <c r="D37" s="38"/>
      <c r="E37" s="37"/>
      <c r="F37" s="21">
        <f>+'[1]Ingresos CRPS'!K11</f>
        <v>4144709.7885000007</v>
      </c>
    </row>
    <row r="38" spans="1:6" x14ac:dyDescent="0.25">
      <c r="B38" s="8" t="s">
        <v>26</v>
      </c>
      <c r="D38" s="38"/>
      <c r="E38" s="37"/>
      <c r="F38" s="21">
        <f>+'[1]Ingresos CRPS'!K12</f>
        <v>425738.81180000002</v>
      </c>
    </row>
    <row r="39" spans="1:6" x14ac:dyDescent="0.25">
      <c r="B39" s="8" t="s">
        <v>27</v>
      </c>
      <c r="D39" s="36"/>
      <c r="E39" s="30"/>
      <c r="F39" s="21">
        <f>+'[1]Ingresos CRPS'!K14</f>
        <v>7560102.2483999999</v>
      </c>
    </row>
    <row r="40" spans="1:6" x14ac:dyDescent="0.25">
      <c r="B40" s="8" t="s">
        <v>28</v>
      </c>
      <c r="D40" s="39"/>
      <c r="E40" s="30"/>
      <c r="F40" s="40">
        <f>+'[1]Ingresos CRPS'!K17</f>
        <v>208863.36870000002</v>
      </c>
    </row>
    <row r="41" spans="1:6" x14ac:dyDescent="0.25">
      <c r="D41" s="41">
        <f>SUM(D27:D33)</f>
        <v>103476078.80052985</v>
      </c>
      <c r="E41" s="42"/>
      <c r="F41" s="41">
        <f>SUM(F36:F40)</f>
        <v>17094600.671989419</v>
      </c>
    </row>
    <row r="42" spans="1:6" x14ac:dyDescent="0.25">
      <c r="F42" s="18"/>
    </row>
    <row r="43" spans="1:6" x14ac:dyDescent="0.25">
      <c r="B43" s="8" t="s">
        <v>29</v>
      </c>
      <c r="D43" s="29">
        <v>1947896.25</v>
      </c>
      <c r="F43" s="41">
        <v>470849.22</v>
      </c>
    </row>
    <row r="44" spans="1:6" x14ac:dyDescent="0.25">
      <c r="D44" s="21"/>
      <c r="F44" s="21"/>
    </row>
    <row r="45" spans="1:6" x14ac:dyDescent="0.25">
      <c r="F45" s="43"/>
    </row>
    <row r="46" spans="1:6" x14ac:dyDescent="0.25">
      <c r="D46" s="34" t="s">
        <v>3</v>
      </c>
      <c r="E46" s="35"/>
      <c r="F46" s="15" t="s">
        <v>4</v>
      </c>
    </row>
    <row r="48" spans="1:6" x14ac:dyDescent="0.25">
      <c r="C48" s="44" t="s">
        <v>30</v>
      </c>
      <c r="D48" s="45">
        <f>+D41-D22+D43</f>
        <v>4.3724477291107178E-4</v>
      </c>
      <c r="F48" s="45">
        <f>+F41-F22+F43</f>
        <v>3.5489958245307207E-3</v>
      </c>
    </row>
    <row r="49" spans="1:6" x14ac:dyDescent="0.25">
      <c r="A49" s="8"/>
      <c r="F49" s="10"/>
    </row>
    <row r="50" spans="1:6" x14ac:dyDescent="0.25">
      <c r="A50" s="8"/>
      <c r="F50" s="10"/>
    </row>
    <row r="51" spans="1:6" x14ac:dyDescent="0.25">
      <c r="A51" s="8"/>
      <c r="F51" s="10"/>
    </row>
    <row r="52" spans="1:6" x14ac:dyDescent="0.25">
      <c r="A52" s="8"/>
      <c r="B52" s="46" t="s">
        <v>31</v>
      </c>
      <c r="C52" s="47"/>
      <c r="D52" s="48"/>
      <c r="E52" s="42"/>
      <c r="F52" s="49">
        <f>+F41+D41+F43+D43</f>
        <v>122989424.94251928</v>
      </c>
    </row>
    <row r="53" spans="1:6" x14ac:dyDescent="0.25">
      <c r="A53" s="8"/>
      <c r="F53" s="10"/>
    </row>
    <row r="54" spans="1:6" x14ac:dyDescent="0.25">
      <c r="A54" s="8"/>
      <c r="B54" s="50" t="s">
        <v>32</v>
      </c>
      <c r="C54" s="51"/>
      <c r="D54" s="52"/>
      <c r="E54" s="37"/>
      <c r="F54" s="49">
        <f>-D22-F22</f>
        <v>-122989424.93853304</v>
      </c>
    </row>
    <row r="55" spans="1:6" x14ac:dyDescent="0.25">
      <c r="A55" s="8"/>
      <c r="F55" s="10"/>
    </row>
    <row r="56" spans="1:6" ht="15.75" thickBot="1" x14ac:dyDescent="0.3">
      <c r="A56" s="8"/>
      <c r="F56" s="10"/>
    </row>
    <row r="57" spans="1:6" ht="15.75" thickBot="1" x14ac:dyDescent="0.3">
      <c r="B57" s="53" t="s">
        <v>33</v>
      </c>
      <c r="C57" s="54"/>
      <c r="D57" s="55"/>
      <c r="E57" s="42"/>
      <c r="F57" s="56">
        <f>+F52+F54</f>
        <v>3.9862394332885742E-3</v>
      </c>
    </row>
    <row r="58" spans="1:6" x14ac:dyDescent="0.25">
      <c r="B58" s="8"/>
      <c r="C58" s="8"/>
    </row>
    <row r="59" spans="1:6" x14ac:dyDescent="0.25">
      <c r="B59" s="8"/>
      <c r="C59" s="8"/>
    </row>
  </sheetData>
  <mergeCells count="5">
    <mergeCell ref="A7:F7"/>
    <mergeCell ref="A9:F9"/>
    <mergeCell ref="B52:D52"/>
    <mergeCell ref="B54:D54"/>
    <mergeCell ref="B57:D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Cr. Adrian Manion</dc:creator>
  <cp:lastModifiedBy>Cr. Adrian Manion</cp:lastModifiedBy>
  <dcterms:created xsi:type="dcterms:W3CDTF">2023-05-30T19:34:45Z</dcterms:created>
  <dcterms:modified xsi:type="dcterms:W3CDTF">2023-05-30T19:35:42Z</dcterms:modified>
</cp:coreProperties>
</file>